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21600" windowHeight="9735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7" i="3"/>
  <c r="K33" i="3"/>
  <c r="J33" i="3"/>
  <c r="I33" i="3"/>
  <c r="H33" i="3"/>
  <c r="G33" i="3"/>
  <c r="F33" i="3"/>
  <c r="K32" i="3"/>
  <c r="J32" i="3"/>
  <c r="I32" i="3"/>
  <c r="H32" i="3"/>
  <c r="G32" i="3"/>
  <c r="F32" i="3"/>
  <c r="K31" i="3"/>
  <c r="J31" i="3"/>
  <c r="I31" i="3"/>
  <c r="H31" i="3"/>
  <c r="G31" i="3"/>
  <c r="F31" i="3"/>
  <c r="K30" i="3"/>
  <c r="J30" i="3"/>
  <c r="I30" i="3"/>
  <c r="H30" i="3"/>
  <c r="G30" i="3"/>
  <c r="F30" i="3"/>
  <c r="K29" i="3"/>
  <c r="J29" i="3"/>
  <c r="I29" i="3"/>
  <c r="H29" i="3"/>
  <c r="G29" i="3"/>
  <c r="F29" i="3"/>
  <c r="K28" i="3"/>
  <c r="J28" i="3"/>
  <c r="I28" i="3"/>
  <c r="H28" i="3"/>
  <c r="G28" i="3"/>
  <c r="F28" i="3"/>
  <c r="F7" i="3"/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7" i="3"/>
  <c r="H7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C7" i="2"/>
  <c r="C2" i="2"/>
  <c r="J7" i="3" l="1"/>
  <c r="I7" i="3"/>
  <c r="K7" i="3" s="1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<sst xmlns="http://schemas.openxmlformats.org/spreadsheetml/2006/main" count="86" uniqueCount="82">
  <si>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</si>
  <si>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</si>
  <si>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</si>
  <si>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</si>
  <si>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</si>
  <si>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</si>
  <si>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</si>
  <si>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</si>
  <si>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</si>
  <si>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</si>
  <si>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</si>
  <si>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</si>
  <si>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</si>
  <si>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</si>
  <si>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</si>
  <si>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</si>
  <si>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</si>
  <si>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</si>
  <si>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</si>
  <si>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</si>
  <si>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</si>
  <si>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</si>
  <si>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</si>
  <si>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</si>
  <si>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</si>
  <si>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</si>
  <si>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</si>
  <si>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</si>
  <si>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</si>
  <si>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</si>
  <si>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</si>
  <si>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</si>
  <si>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</si>
  <si>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</si>
  <si>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</si>
  <si>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</si>
  <si>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</si>
  <si>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</si>
  <si>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</si>
  <si>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</si>
  <si>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</si>
  <si>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</si>
  <si>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</si>
  <si>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</si>
  <si>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</si>
  <si>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</si>
  <si>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</si>
  <si>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</si>
  <si>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</si>
  <si>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</si>
  <si>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</si>
  <si>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</si>
  <si>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</si>
  <si>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</si>
  <si>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</si>
  <si>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</si>
  <si>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</si>
  <si>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</si>
  <si>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</si>
  <si>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</si>
  <si>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</si>
  <si>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</si>
  <si>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</si>
  <si>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</si>
  <si>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</si>
  <si>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</si>
  <si>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</si>
  <si>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</si>
  <si>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</si>
  <si>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</si>
  <si>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</si>
  <si>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</si>
  <si>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</si>
  <si>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TOTALES</t>
  </si>
  <si>
    <t>VALOR MAXIMO</t>
  </si>
  <si>
    <t>VALOR MINIMO</t>
  </si>
  <si>
    <t>PROMEDIO</t>
  </si>
  <si>
    <t>DEMOSTRACION DEL PROMEDIO</t>
  </si>
  <si>
    <t>CANTIDAD DE DATOS</t>
  </si>
  <si>
    <t>FUNCION SI</t>
  </si>
  <si>
    <t>TIPO CLIENTE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</si>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</sst>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4" xfId="1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3" borderId="0" xfId="0" applyFont="1" applyFill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166" fontId="0" fillId="0" borderId="0" xfId="0" applyNumberFormat="1"/>
    <xf numFmtId="166" fontId="0" fillId="0" borderId="39" xfId="1" applyNumberFormat="1" applyFont="1" applyFill="1" applyBorder="1" applyAlignment="1">
      <alignment horizontal="center"/>
    </xf>
    <xf numFmtId="166" fontId="2" fillId="0" borderId="4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49" t="s">
        <v>0</v>
      </c>
      <c r="B1" s="50"/>
      <c r="C1" s="51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4" sqref="D14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2" t="s">
        <v>17</v>
      </c>
      <c r="B4" s="52"/>
      <c r="C4" s="52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3" t="s">
        <v>18</v>
      </c>
      <c r="B9" s="54"/>
      <c r="C9" s="55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tabSelected="1" zoomScale="73" zoomScaleNormal="73" workbookViewId="0">
      <selection activeCell="M7" sqref="M7"/>
    </sheetView>
  </sheetViews>
  <sheetFormatPr baseColWidth="10" defaultRowHeight="15" x14ac:dyDescent="0.25"/>
  <cols>
    <col min="1" max="1" width="15.425781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  <col min="12" max="12" width="16.140625" bestFit="1" customWidth="1"/>
  </cols>
  <sheetData>
    <row r="1" spans="1:13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3" ht="33.75" x14ac:dyDescent="0.25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3" ht="31.5" x14ac:dyDescent="0.5">
      <c r="A4" s="57" t="s">
        <v>72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3" ht="24.75" customHeight="1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3" ht="22.5" customHeight="1" thickBot="1" x14ac:dyDescent="0.3">
      <c r="A6" s="34" t="s">
        <v>19</v>
      </c>
      <c r="B6" s="35" t="s">
        <v>20</v>
      </c>
      <c r="C6" s="36" t="s">
        <v>21</v>
      </c>
      <c r="D6" s="31" t="s">
        <v>14</v>
      </c>
      <c r="E6" s="31" t="s">
        <v>22</v>
      </c>
      <c r="F6" s="31" t="s">
        <v>25</v>
      </c>
      <c r="G6" s="31" t="s">
        <v>23</v>
      </c>
      <c r="H6" s="31" t="s">
        <v>24</v>
      </c>
      <c r="I6" s="31" t="s">
        <v>26</v>
      </c>
      <c r="J6" s="31" t="s">
        <v>27</v>
      </c>
      <c r="K6" s="32" t="s">
        <v>28</v>
      </c>
      <c r="L6" s="32" t="s">
        <v>80</v>
      </c>
      <c r="M6" s="61" t="s">
        <v>81</v>
      </c>
    </row>
    <row r="7" spans="1:13" ht="51" customHeight="1" thickBot="1" x14ac:dyDescent="0.3">
      <c r="A7" s="37">
        <v>654</v>
      </c>
      <c r="B7" s="44" t="s">
        <v>30</v>
      </c>
      <c r="C7" s="38" t="s">
        <v>60</v>
      </c>
      <c r="D7" s="24">
        <v>20</v>
      </c>
      <c r="E7" s="25">
        <v>54780</v>
      </c>
      <c r="F7" s="25">
        <f>D7*E7</f>
        <v>1095600</v>
      </c>
      <c r="G7" s="25">
        <f>F7*5%</f>
        <v>54780</v>
      </c>
      <c r="H7" s="25">
        <f>F7-G7</f>
        <v>1040820</v>
      </c>
      <c r="I7" s="25">
        <f>H7*16%</f>
        <v>166531.20000000001</v>
      </c>
      <c r="J7" s="25">
        <f>H7*3.5%</f>
        <v>36428.700000000004</v>
      </c>
      <c r="K7" s="26">
        <f>H7+I7-J7</f>
        <v>1170922.5</v>
      </c>
      <c r="L7" t="str">
        <f>IF(K7&gt;1000000,"EXCELENTE","REGULAR")</f>
        <v>EXCELENTE</v>
      </c>
      <c r="M7">
        <f>IF(K7&gt;=500000,K7*50%,K7*25%)</f>
        <v>585461.25</v>
      </c>
    </row>
    <row r="8" spans="1:13" ht="30.75" thickBot="1" x14ac:dyDescent="0.3">
      <c r="A8" s="39">
        <v>655</v>
      </c>
      <c r="B8" s="45" t="s">
        <v>31</v>
      </c>
      <c r="C8" s="40" t="s">
        <v>51</v>
      </c>
      <c r="D8" s="27">
        <v>20</v>
      </c>
      <c r="E8" s="28">
        <v>22544</v>
      </c>
      <c r="F8" s="25">
        <f t="shared" ref="F8:F27" si="0">D8*E8</f>
        <v>450880</v>
      </c>
      <c r="G8" s="25">
        <f t="shared" ref="G8:G27" si="1">F8*5%</f>
        <v>22544</v>
      </c>
      <c r="H8" s="25">
        <f t="shared" ref="H8:H28" si="2">F8-G8</f>
        <v>428336</v>
      </c>
      <c r="I8" s="25">
        <f t="shared" ref="I8:I28" si="3">H8*16%</f>
        <v>68533.759999999995</v>
      </c>
      <c r="J8" s="25">
        <f t="shared" ref="J8:J28" si="4">H8*3.5%</f>
        <v>14991.760000000002</v>
      </c>
      <c r="K8" s="26">
        <f t="shared" ref="K8:K28" si="5">H8+I8-J8</f>
        <v>481878</v>
      </c>
      <c r="L8" t="str">
        <f t="shared" ref="L8:L27" si="6">IF(K8&gt;1000000,"EXCELENTE","REGULAR")</f>
        <v>REGULAR</v>
      </c>
      <c r="M8">
        <f t="shared" ref="M8:M27" si="7">IF(K8&gt;=500000,K8*50%,K8*25%)</f>
        <v>120469.5</v>
      </c>
    </row>
    <row r="9" spans="1:13" ht="30.75" thickBot="1" x14ac:dyDescent="0.3">
      <c r="A9" s="39">
        <v>656</v>
      </c>
      <c r="B9" s="45" t="s">
        <v>32</v>
      </c>
      <c r="C9" s="41" t="s">
        <v>67</v>
      </c>
      <c r="D9" s="27">
        <v>20</v>
      </c>
      <c r="E9" s="28">
        <v>870</v>
      </c>
      <c r="F9" s="25">
        <f t="shared" si="0"/>
        <v>17400</v>
      </c>
      <c r="G9" s="25">
        <f t="shared" si="1"/>
        <v>870</v>
      </c>
      <c r="H9" s="25">
        <f t="shared" si="2"/>
        <v>16530</v>
      </c>
      <c r="I9" s="25">
        <f t="shared" si="3"/>
        <v>2644.8</v>
      </c>
      <c r="J9" s="25">
        <f t="shared" si="4"/>
        <v>578.55000000000007</v>
      </c>
      <c r="K9" s="26">
        <f t="shared" si="5"/>
        <v>18596.25</v>
      </c>
      <c r="L9" t="str">
        <f t="shared" si="6"/>
        <v>REGULAR</v>
      </c>
      <c r="M9">
        <f t="shared" si="7"/>
        <v>4649.0625</v>
      </c>
    </row>
    <row r="10" spans="1:13" ht="15.75" thickBot="1" x14ac:dyDescent="0.3">
      <c r="A10" s="39">
        <v>657</v>
      </c>
      <c r="B10" s="46" t="s">
        <v>33</v>
      </c>
      <c r="C10" s="40" t="s">
        <v>52</v>
      </c>
      <c r="D10" s="27">
        <v>20</v>
      </c>
      <c r="E10" s="28">
        <v>9105</v>
      </c>
      <c r="F10" s="25">
        <f t="shared" si="0"/>
        <v>182100</v>
      </c>
      <c r="G10" s="25">
        <f t="shared" si="1"/>
        <v>9105</v>
      </c>
      <c r="H10" s="25">
        <f t="shared" si="2"/>
        <v>172995</v>
      </c>
      <c r="I10" s="25">
        <f t="shared" si="3"/>
        <v>27679.200000000001</v>
      </c>
      <c r="J10" s="25">
        <f t="shared" si="4"/>
        <v>6054.8250000000007</v>
      </c>
      <c r="K10" s="26">
        <f t="shared" si="5"/>
        <v>194619.375</v>
      </c>
      <c r="L10" t="str">
        <f t="shared" si="6"/>
        <v>REGULAR</v>
      </c>
      <c r="M10">
        <f t="shared" si="7"/>
        <v>48654.84375</v>
      </c>
    </row>
    <row r="11" spans="1:13" ht="15.75" thickBot="1" x14ac:dyDescent="0.3">
      <c r="A11" s="39">
        <v>658</v>
      </c>
      <c r="B11" s="46" t="s">
        <v>34</v>
      </c>
      <c r="C11" s="40" t="s">
        <v>54</v>
      </c>
      <c r="D11" s="27">
        <v>20</v>
      </c>
      <c r="E11" s="28">
        <v>6700</v>
      </c>
      <c r="F11" s="25">
        <f t="shared" si="0"/>
        <v>134000</v>
      </c>
      <c r="G11" s="25">
        <f t="shared" si="1"/>
        <v>6700</v>
      </c>
      <c r="H11" s="25">
        <f t="shared" si="2"/>
        <v>127300</v>
      </c>
      <c r="I11" s="25">
        <f t="shared" si="3"/>
        <v>20368</v>
      </c>
      <c r="J11" s="25">
        <f t="shared" si="4"/>
        <v>4455.5</v>
      </c>
      <c r="K11" s="26">
        <f t="shared" si="5"/>
        <v>143212.5</v>
      </c>
      <c r="L11" t="str">
        <f t="shared" si="6"/>
        <v>REGULAR</v>
      </c>
      <c r="M11">
        <f t="shared" si="7"/>
        <v>35803.125</v>
      </c>
    </row>
    <row r="12" spans="1:13" ht="30.75" thickBot="1" x14ac:dyDescent="0.3">
      <c r="A12" s="39">
        <v>659</v>
      </c>
      <c r="B12" s="45" t="s">
        <v>35</v>
      </c>
      <c r="C12" s="41" t="s">
        <v>55</v>
      </c>
      <c r="D12" s="27">
        <v>20</v>
      </c>
      <c r="E12" s="28">
        <v>8537</v>
      </c>
      <c r="F12" s="25">
        <f t="shared" si="0"/>
        <v>170740</v>
      </c>
      <c r="G12" s="25">
        <f t="shared" si="1"/>
        <v>8537</v>
      </c>
      <c r="H12" s="25">
        <f t="shared" si="2"/>
        <v>162203</v>
      </c>
      <c r="I12" s="25">
        <f t="shared" si="3"/>
        <v>25952.48</v>
      </c>
      <c r="J12" s="25">
        <f t="shared" si="4"/>
        <v>5677.1050000000005</v>
      </c>
      <c r="K12" s="26">
        <f t="shared" si="5"/>
        <v>182478.375</v>
      </c>
      <c r="L12" t="str">
        <f t="shared" si="6"/>
        <v>REGULAR</v>
      </c>
      <c r="M12">
        <f t="shared" si="7"/>
        <v>45619.59375</v>
      </c>
    </row>
    <row r="13" spans="1:13" ht="15.75" thickBot="1" x14ac:dyDescent="0.3">
      <c r="A13" s="39">
        <v>660</v>
      </c>
      <c r="B13" s="45" t="s">
        <v>36</v>
      </c>
      <c r="C13" s="41" t="s">
        <v>53</v>
      </c>
      <c r="D13" s="27">
        <v>20</v>
      </c>
      <c r="E13" s="28">
        <v>920</v>
      </c>
      <c r="F13" s="25">
        <f t="shared" si="0"/>
        <v>18400</v>
      </c>
      <c r="G13" s="25">
        <f t="shared" si="1"/>
        <v>920</v>
      </c>
      <c r="H13" s="25">
        <f t="shared" si="2"/>
        <v>17480</v>
      </c>
      <c r="I13" s="25">
        <f t="shared" si="3"/>
        <v>2796.8</v>
      </c>
      <c r="J13" s="25">
        <f t="shared" si="4"/>
        <v>611.80000000000007</v>
      </c>
      <c r="K13" s="26">
        <f t="shared" si="5"/>
        <v>19665</v>
      </c>
      <c r="L13" t="str">
        <f t="shared" si="6"/>
        <v>REGULAR</v>
      </c>
      <c r="M13">
        <f t="shared" si="7"/>
        <v>4916.25</v>
      </c>
    </row>
    <row r="14" spans="1:13" ht="15.75" thickBot="1" x14ac:dyDescent="0.3">
      <c r="A14" s="39">
        <v>661</v>
      </c>
      <c r="B14" s="45" t="s">
        <v>37</v>
      </c>
      <c r="C14" s="41" t="s">
        <v>69</v>
      </c>
      <c r="D14" s="27">
        <v>20</v>
      </c>
      <c r="E14" s="28">
        <v>3300</v>
      </c>
      <c r="F14" s="25">
        <f t="shared" si="0"/>
        <v>66000</v>
      </c>
      <c r="G14" s="25">
        <f t="shared" si="1"/>
        <v>3300</v>
      </c>
      <c r="H14" s="25">
        <f t="shared" si="2"/>
        <v>62700</v>
      </c>
      <c r="I14" s="25">
        <f t="shared" si="3"/>
        <v>10032</v>
      </c>
      <c r="J14" s="25">
        <f t="shared" si="4"/>
        <v>2194.5</v>
      </c>
      <c r="K14" s="26">
        <f t="shared" si="5"/>
        <v>70537.5</v>
      </c>
      <c r="L14" t="str">
        <f t="shared" si="6"/>
        <v>REGULAR</v>
      </c>
      <c r="M14">
        <f t="shared" si="7"/>
        <v>17634.375</v>
      </c>
    </row>
    <row r="15" spans="1:13" ht="15.75" thickBot="1" x14ac:dyDescent="0.3">
      <c r="A15" s="39">
        <v>662</v>
      </c>
      <c r="B15" s="45" t="s">
        <v>38</v>
      </c>
      <c r="C15" s="41" t="s">
        <v>56</v>
      </c>
      <c r="D15" s="27">
        <v>20</v>
      </c>
      <c r="E15" s="28">
        <v>5400</v>
      </c>
      <c r="F15" s="25">
        <f t="shared" si="0"/>
        <v>108000</v>
      </c>
      <c r="G15" s="25">
        <f t="shared" si="1"/>
        <v>5400</v>
      </c>
      <c r="H15" s="25">
        <f t="shared" si="2"/>
        <v>102600</v>
      </c>
      <c r="I15" s="25">
        <f t="shared" si="3"/>
        <v>16416</v>
      </c>
      <c r="J15" s="25">
        <f t="shared" si="4"/>
        <v>3591.0000000000005</v>
      </c>
      <c r="K15" s="26">
        <f t="shared" si="5"/>
        <v>115425</v>
      </c>
      <c r="L15" t="str">
        <f t="shared" si="6"/>
        <v>REGULAR</v>
      </c>
      <c r="M15">
        <f t="shared" si="7"/>
        <v>28856.25</v>
      </c>
    </row>
    <row r="16" spans="1:13" ht="15.75" thickBot="1" x14ac:dyDescent="0.3">
      <c r="A16" s="39">
        <v>663</v>
      </c>
      <c r="B16" s="45" t="s">
        <v>39</v>
      </c>
      <c r="C16" s="41" t="s">
        <v>57</v>
      </c>
      <c r="D16" s="27">
        <v>20</v>
      </c>
      <c r="E16" s="28">
        <v>1105</v>
      </c>
      <c r="F16" s="25">
        <f t="shared" si="0"/>
        <v>22100</v>
      </c>
      <c r="G16" s="25">
        <f t="shared" si="1"/>
        <v>1105</v>
      </c>
      <c r="H16" s="25">
        <f t="shared" si="2"/>
        <v>20995</v>
      </c>
      <c r="I16" s="25">
        <f t="shared" si="3"/>
        <v>3359.2000000000003</v>
      </c>
      <c r="J16" s="25">
        <f t="shared" si="4"/>
        <v>734.82500000000005</v>
      </c>
      <c r="K16" s="26">
        <f t="shared" si="5"/>
        <v>23619.375</v>
      </c>
      <c r="L16" t="str">
        <f t="shared" si="6"/>
        <v>REGULAR</v>
      </c>
      <c r="M16">
        <f t="shared" si="7"/>
        <v>5904.84375</v>
      </c>
    </row>
    <row r="17" spans="1:13" ht="15.75" thickBot="1" x14ac:dyDescent="0.3">
      <c r="A17" s="39">
        <v>664</v>
      </c>
      <c r="B17" s="45" t="s">
        <v>40</v>
      </c>
      <c r="C17" s="41" t="s">
        <v>58</v>
      </c>
      <c r="D17" s="27">
        <v>20</v>
      </c>
      <c r="E17" s="28">
        <v>1000</v>
      </c>
      <c r="F17" s="25">
        <f t="shared" si="0"/>
        <v>20000</v>
      </c>
      <c r="G17" s="25">
        <f t="shared" si="1"/>
        <v>1000</v>
      </c>
      <c r="H17" s="25">
        <f t="shared" si="2"/>
        <v>19000</v>
      </c>
      <c r="I17" s="25">
        <f t="shared" si="3"/>
        <v>3040</v>
      </c>
      <c r="J17" s="25">
        <f t="shared" si="4"/>
        <v>665.00000000000011</v>
      </c>
      <c r="K17" s="26">
        <f t="shared" si="5"/>
        <v>21375</v>
      </c>
      <c r="L17" t="str">
        <f t="shared" si="6"/>
        <v>REGULAR</v>
      </c>
      <c r="M17">
        <f t="shared" si="7"/>
        <v>5343.75</v>
      </c>
    </row>
    <row r="18" spans="1:13" ht="30.75" thickBot="1" x14ac:dyDescent="0.3">
      <c r="A18" s="39">
        <v>665</v>
      </c>
      <c r="B18" s="45" t="s">
        <v>41</v>
      </c>
      <c r="C18" s="41" t="s">
        <v>68</v>
      </c>
      <c r="D18" s="27">
        <v>20</v>
      </c>
      <c r="E18" s="28">
        <v>6270</v>
      </c>
      <c r="F18" s="25">
        <f t="shared" si="0"/>
        <v>125400</v>
      </c>
      <c r="G18" s="25">
        <f t="shared" si="1"/>
        <v>6270</v>
      </c>
      <c r="H18" s="25">
        <f t="shared" si="2"/>
        <v>119130</v>
      </c>
      <c r="I18" s="25">
        <f t="shared" si="3"/>
        <v>19060.8</v>
      </c>
      <c r="J18" s="25">
        <f t="shared" si="4"/>
        <v>4169.55</v>
      </c>
      <c r="K18" s="26">
        <f t="shared" si="5"/>
        <v>134021.25</v>
      </c>
      <c r="L18" t="str">
        <f t="shared" si="6"/>
        <v>REGULAR</v>
      </c>
      <c r="M18">
        <f t="shared" si="7"/>
        <v>33505.3125</v>
      </c>
    </row>
    <row r="19" spans="1:13" ht="30.75" thickBot="1" x14ac:dyDescent="0.3">
      <c r="A19" s="39">
        <v>666</v>
      </c>
      <c r="B19" s="45" t="s">
        <v>42</v>
      </c>
      <c r="C19" s="41" t="s">
        <v>59</v>
      </c>
      <c r="D19" s="27">
        <v>20</v>
      </c>
      <c r="E19" s="28">
        <v>800</v>
      </c>
      <c r="F19" s="25">
        <f t="shared" si="0"/>
        <v>16000</v>
      </c>
      <c r="G19" s="25">
        <f t="shared" si="1"/>
        <v>800</v>
      </c>
      <c r="H19" s="25">
        <f t="shared" si="2"/>
        <v>15200</v>
      </c>
      <c r="I19" s="25">
        <f t="shared" si="3"/>
        <v>2432</v>
      </c>
      <c r="J19" s="25">
        <f t="shared" si="4"/>
        <v>532</v>
      </c>
      <c r="K19" s="26">
        <f t="shared" si="5"/>
        <v>17100</v>
      </c>
      <c r="L19" t="str">
        <f t="shared" si="6"/>
        <v>REGULAR</v>
      </c>
      <c r="M19">
        <f t="shared" si="7"/>
        <v>4275</v>
      </c>
    </row>
    <row r="20" spans="1:13" ht="30.75" thickBot="1" x14ac:dyDescent="0.3">
      <c r="A20" s="39">
        <v>667</v>
      </c>
      <c r="B20" s="45" t="s">
        <v>43</v>
      </c>
      <c r="C20" s="41" t="s">
        <v>70</v>
      </c>
      <c r="D20" s="27">
        <v>20</v>
      </c>
      <c r="E20" s="28">
        <v>10478</v>
      </c>
      <c r="F20" s="25">
        <f t="shared" si="0"/>
        <v>209560</v>
      </c>
      <c r="G20" s="25">
        <f t="shared" si="1"/>
        <v>10478</v>
      </c>
      <c r="H20" s="25">
        <f t="shared" si="2"/>
        <v>199082</v>
      </c>
      <c r="I20" s="25">
        <f t="shared" si="3"/>
        <v>31853.119999999999</v>
      </c>
      <c r="J20" s="25">
        <f t="shared" si="4"/>
        <v>6967.8700000000008</v>
      </c>
      <c r="K20" s="26">
        <f t="shared" si="5"/>
        <v>223967.25</v>
      </c>
      <c r="L20" t="str">
        <f t="shared" si="6"/>
        <v>REGULAR</v>
      </c>
      <c r="M20">
        <f t="shared" si="7"/>
        <v>55991.8125</v>
      </c>
    </row>
    <row r="21" spans="1:13" ht="15.75" thickBot="1" x14ac:dyDescent="0.3">
      <c r="A21" s="39">
        <v>668</v>
      </c>
      <c r="B21" s="45" t="s">
        <v>44</v>
      </c>
      <c r="C21" s="41" t="s">
        <v>71</v>
      </c>
      <c r="D21" s="27">
        <v>20</v>
      </c>
      <c r="E21" s="28">
        <v>4607</v>
      </c>
      <c r="F21" s="25">
        <f t="shared" si="0"/>
        <v>92140</v>
      </c>
      <c r="G21" s="25">
        <f t="shared" si="1"/>
        <v>4607</v>
      </c>
      <c r="H21" s="25">
        <f t="shared" si="2"/>
        <v>87533</v>
      </c>
      <c r="I21" s="25">
        <f t="shared" si="3"/>
        <v>14005.28</v>
      </c>
      <c r="J21" s="25">
        <f t="shared" si="4"/>
        <v>3063.6550000000002</v>
      </c>
      <c r="K21" s="26">
        <f t="shared" si="5"/>
        <v>98474.625</v>
      </c>
      <c r="L21" t="str">
        <f t="shared" si="6"/>
        <v>REGULAR</v>
      </c>
      <c r="M21">
        <f t="shared" si="7"/>
        <v>24618.65625</v>
      </c>
    </row>
    <row r="22" spans="1:13" ht="30.75" thickBot="1" x14ac:dyDescent="0.3">
      <c r="A22" s="39">
        <v>669</v>
      </c>
      <c r="B22" s="45" t="s">
        <v>45</v>
      </c>
      <c r="C22" s="41" t="s">
        <v>61</v>
      </c>
      <c r="D22" s="27">
        <v>20</v>
      </c>
      <c r="E22" s="28">
        <v>62360</v>
      </c>
      <c r="F22" s="25">
        <f t="shared" si="0"/>
        <v>1247200</v>
      </c>
      <c r="G22" s="25">
        <f t="shared" si="1"/>
        <v>62360</v>
      </c>
      <c r="H22" s="25">
        <f t="shared" si="2"/>
        <v>1184840</v>
      </c>
      <c r="I22" s="25">
        <f t="shared" si="3"/>
        <v>189574.39999999999</v>
      </c>
      <c r="J22" s="25">
        <f t="shared" si="4"/>
        <v>41469.4</v>
      </c>
      <c r="K22" s="26">
        <f t="shared" si="5"/>
        <v>1332945</v>
      </c>
      <c r="L22" t="str">
        <f t="shared" si="6"/>
        <v>EXCELENTE</v>
      </c>
      <c r="M22">
        <f t="shared" si="7"/>
        <v>666472.5</v>
      </c>
    </row>
    <row r="23" spans="1:13" ht="15.75" thickBot="1" x14ac:dyDescent="0.3">
      <c r="A23" s="39">
        <v>670</v>
      </c>
      <c r="B23" s="45" t="s">
        <v>46</v>
      </c>
      <c r="C23" s="41" t="s">
        <v>62</v>
      </c>
      <c r="D23" s="27">
        <v>20</v>
      </c>
      <c r="E23" s="28">
        <v>1000</v>
      </c>
      <c r="F23" s="25">
        <f t="shared" si="0"/>
        <v>20000</v>
      </c>
      <c r="G23" s="25">
        <f t="shared" si="1"/>
        <v>1000</v>
      </c>
      <c r="H23" s="25">
        <f t="shared" si="2"/>
        <v>19000</v>
      </c>
      <c r="I23" s="25">
        <f t="shared" si="3"/>
        <v>3040</v>
      </c>
      <c r="J23" s="25">
        <f t="shared" si="4"/>
        <v>665.00000000000011</v>
      </c>
      <c r="K23" s="26">
        <f t="shared" si="5"/>
        <v>21375</v>
      </c>
      <c r="L23" t="str">
        <f t="shared" si="6"/>
        <v>REGULAR</v>
      </c>
      <c r="M23">
        <f t="shared" si="7"/>
        <v>5343.75</v>
      </c>
    </row>
    <row r="24" spans="1:13" ht="15.75" thickBot="1" x14ac:dyDescent="0.3">
      <c r="A24" s="39">
        <v>671</v>
      </c>
      <c r="B24" s="45" t="s">
        <v>47</v>
      </c>
      <c r="C24" s="41" t="s">
        <v>64</v>
      </c>
      <c r="D24" s="27">
        <v>20</v>
      </c>
      <c r="E24" s="28">
        <v>5256</v>
      </c>
      <c r="F24" s="25">
        <f t="shared" si="0"/>
        <v>105120</v>
      </c>
      <c r="G24" s="25">
        <f t="shared" si="1"/>
        <v>5256</v>
      </c>
      <c r="H24" s="25">
        <f t="shared" si="2"/>
        <v>99864</v>
      </c>
      <c r="I24" s="25">
        <f t="shared" si="3"/>
        <v>15978.24</v>
      </c>
      <c r="J24" s="25">
        <f t="shared" si="4"/>
        <v>3495.2400000000002</v>
      </c>
      <c r="K24" s="26">
        <f t="shared" si="5"/>
        <v>112347</v>
      </c>
      <c r="L24" t="str">
        <f t="shared" si="6"/>
        <v>REGULAR</v>
      </c>
      <c r="M24">
        <f t="shared" si="7"/>
        <v>28086.75</v>
      </c>
    </row>
    <row r="25" spans="1:13" ht="15.75" thickBot="1" x14ac:dyDescent="0.3">
      <c r="A25" s="39">
        <v>672</v>
      </c>
      <c r="B25" s="45" t="s">
        <v>48</v>
      </c>
      <c r="C25" s="41" t="s">
        <v>63</v>
      </c>
      <c r="D25" s="27">
        <v>20</v>
      </c>
      <c r="E25" s="28">
        <v>5148</v>
      </c>
      <c r="F25" s="25">
        <f t="shared" si="0"/>
        <v>102960</v>
      </c>
      <c r="G25" s="25">
        <f t="shared" si="1"/>
        <v>5148</v>
      </c>
      <c r="H25" s="25">
        <f t="shared" si="2"/>
        <v>97812</v>
      </c>
      <c r="I25" s="25">
        <f t="shared" si="3"/>
        <v>15649.92</v>
      </c>
      <c r="J25" s="25">
        <f t="shared" si="4"/>
        <v>3423.4200000000005</v>
      </c>
      <c r="K25" s="26">
        <f t="shared" si="5"/>
        <v>110038.5</v>
      </c>
      <c r="L25" t="str">
        <f t="shared" si="6"/>
        <v>REGULAR</v>
      </c>
      <c r="M25">
        <f t="shared" si="7"/>
        <v>27509.625</v>
      </c>
    </row>
    <row r="26" spans="1:13" ht="30.75" thickBot="1" x14ac:dyDescent="0.3">
      <c r="A26" s="39">
        <v>673</v>
      </c>
      <c r="B26" s="45" t="s">
        <v>49</v>
      </c>
      <c r="C26" s="41" t="s">
        <v>65</v>
      </c>
      <c r="D26" s="27">
        <v>20</v>
      </c>
      <c r="E26" s="28">
        <v>1990</v>
      </c>
      <c r="F26" s="25">
        <f t="shared" si="0"/>
        <v>39800</v>
      </c>
      <c r="G26" s="25">
        <f t="shared" si="1"/>
        <v>1990</v>
      </c>
      <c r="H26" s="25">
        <f t="shared" si="2"/>
        <v>37810</v>
      </c>
      <c r="I26" s="25">
        <f t="shared" si="3"/>
        <v>6049.6</v>
      </c>
      <c r="J26" s="25">
        <f t="shared" si="4"/>
        <v>1323.3500000000001</v>
      </c>
      <c r="K26" s="26">
        <f t="shared" si="5"/>
        <v>42536.25</v>
      </c>
      <c r="L26" t="str">
        <f t="shared" si="6"/>
        <v>REGULAR</v>
      </c>
      <c r="M26">
        <f t="shared" si="7"/>
        <v>10634.0625</v>
      </c>
    </row>
    <row r="27" spans="1:13" ht="15.75" thickBot="1" x14ac:dyDescent="0.3">
      <c r="A27" s="42">
        <v>674</v>
      </c>
      <c r="B27" s="47" t="s">
        <v>50</v>
      </c>
      <c r="C27" s="43" t="s">
        <v>66</v>
      </c>
      <c r="D27" s="29">
        <v>20</v>
      </c>
      <c r="E27" s="30">
        <v>6986</v>
      </c>
      <c r="F27" s="25">
        <f t="shared" si="0"/>
        <v>139720</v>
      </c>
      <c r="G27" s="25">
        <f t="shared" si="1"/>
        <v>6986</v>
      </c>
      <c r="H27" s="25">
        <f t="shared" si="2"/>
        <v>132734</v>
      </c>
      <c r="I27" s="25">
        <f t="shared" si="3"/>
        <v>21237.439999999999</v>
      </c>
      <c r="J27" s="25">
        <f t="shared" si="4"/>
        <v>4645.6900000000005</v>
      </c>
      <c r="K27" s="26">
        <f t="shared" si="5"/>
        <v>149325.75</v>
      </c>
      <c r="L27" t="str">
        <f t="shared" si="6"/>
        <v>REGULAR</v>
      </c>
      <c r="M27">
        <f t="shared" si="7"/>
        <v>37331.4375</v>
      </c>
    </row>
    <row r="28" spans="1:13" x14ac:dyDescent="0.25">
      <c r="A28" t="s">
        <v>73</v>
      </c>
      <c r="B28" s="48"/>
      <c r="E28" s="58"/>
      <c r="F28" s="58">
        <f>F7+F8+F9+F10+F11+F12+F13+F14+F15+F16+F17+F18+F19+F20+F21+F22+F23+F24+F25+F26+F27</f>
        <v>4383120</v>
      </c>
      <c r="G28" s="58">
        <f>SUM(G7:G27)</f>
        <v>219156</v>
      </c>
      <c r="H28" s="59">
        <f>SUM(H7:H27)</f>
        <v>4163964</v>
      </c>
      <c r="I28" s="59">
        <f>SUM(I7:I27)</f>
        <v>666234.24</v>
      </c>
      <c r="J28" s="59">
        <f>SUM(J7:J27)</f>
        <v>145738.74000000002</v>
      </c>
      <c r="K28" s="60">
        <f>SUM(K7:K27)</f>
        <v>4684459.5</v>
      </c>
    </row>
    <row r="29" spans="1:13" x14ac:dyDescent="0.25">
      <c r="A29" t="s">
        <v>74</v>
      </c>
      <c r="E29" s="58"/>
      <c r="F29" s="58">
        <f>MAX(F7:F27)</f>
        <v>1247200</v>
      </c>
      <c r="G29" s="58">
        <f>MAX(G7:G27)</f>
        <v>62360</v>
      </c>
      <c r="H29" s="58">
        <f>MAX(H7:H27)</f>
        <v>1184840</v>
      </c>
      <c r="I29" s="58">
        <f>MAX(I7:I27)</f>
        <v>189574.39999999999</v>
      </c>
      <c r="J29" s="58">
        <f>MAX(J7:J27)</f>
        <v>41469.4</v>
      </c>
      <c r="K29" s="58">
        <f>MAX(K7:K27)</f>
        <v>1332945</v>
      </c>
    </row>
    <row r="30" spans="1:13" x14ac:dyDescent="0.25">
      <c r="A30" t="s">
        <v>75</v>
      </c>
      <c r="F30" s="58">
        <f>MIN(F7:F27)</f>
        <v>16000</v>
      </c>
      <c r="G30" s="58">
        <f>MIN(G7:G27)</f>
        <v>800</v>
      </c>
      <c r="H30" s="58">
        <f>MIN(H7:H27)</f>
        <v>15200</v>
      </c>
      <c r="I30" s="58">
        <f>MIN(I7:I27)</f>
        <v>2432</v>
      </c>
      <c r="J30" s="58">
        <f>MIN(J7:J27)</f>
        <v>532</v>
      </c>
      <c r="K30" s="58">
        <f>MIN(K7:K27)</f>
        <v>17100</v>
      </c>
    </row>
    <row r="31" spans="1:13" x14ac:dyDescent="0.25">
      <c r="A31" t="s">
        <v>76</v>
      </c>
      <c r="F31" s="58">
        <f>AVERAGE(F7:F27)</f>
        <v>208720</v>
      </c>
      <c r="G31" s="58">
        <f>AVERAGE(G7:G27)</f>
        <v>10436</v>
      </c>
      <c r="H31" s="58">
        <f>AVERAGE(H7:H27)</f>
        <v>198284</v>
      </c>
      <c r="I31" s="58">
        <f>AVERAGE(I7:I27)</f>
        <v>31725.439999999999</v>
      </c>
      <c r="J31" s="58">
        <f>AVERAGE(J7:J27)</f>
        <v>6939.9400000000005</v>
      </c>
      <c r="K31" s="58">
        <f>AVERAGE(K7:K27)</f>
        <v>223069.5</v>
      </c>
    </row>
    <row r="32" spans="1:13" x14ac:dyDescent="0.25">
      <c r="A32" t="s">
        <v>77</v>
      </c>
      <c r="F32" s="58">
        <f>F28/21</f>
        <v>208720</v>
      </c>
      <c r="G32" s="58">
        <f>G28/21</f>
        <v>10436</v>
      </c>
      <c r="H32" s="58">
        <f>H28/21</f>
        <v>198284</v>
      </c>
      <c r="I32" s="58">
        <f>I28/21</f>
        <v>31725.439999999999</v>
      </c>
      <c r="J32" s="58">
        <f>J28/21</f>
        <v>6939.9400000000005</v>
      </c>
      <c r="K32" s="58">
        <f>K28/21</f>
        <v>223069.5</v>
      </c>
    </row>
    <row r="33" spans="1:11" x14ac:dyDescent="0.25">
      <c r="A33" t="s">
        <v>78</v>
      </c>
      <c r="F33">
        <f>COUNT(F7:F27)</f>
        <v>21</v>
      </c>
      <c r="G33">
        <f>COUNT(G7:G27)</f>
        <v>21</v>
      </c>
      <c r="H33">
        <f>COUNT(H7:H27)</f>
        <v>21</v>
      </c>
      <c r="I33">
        <f>COUNT(J7:J27)</f>
        <v>21</v>
      </c>
      <c r="J33">
        <f>COUNT(J7:J27)</f>
        <v>21</v>
      </c>
      <c r="K33">
        <f>COUNT(K7:K27)</f>
        <v>21</v>
      </c>
    </row>
    <row r="34" spans="1:11" x14ac:dyDescent="0.25">
      <c r="A34" t="s">
        <v>79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01064-08</cp:lastModifiedBy>
  <dcterms:created xsi:type="dcterms:W3CDTF">2012-10-24T23:46:11Z</dcterms:created>
  <dcterms:modified xsi:type="dcterms:W3CDTF">2015-04-25T13:00:23Z</dcterms:modified>
</cp:coreProperties>
</file>